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BELO HORIZONTE\_NÃO USAR_Expedição MG no Ar\"/>
    </mc:Choice>
  </mc:AlternateContent>
  <xr:revisionPtr revIDLastSave="0" documentId="13_ncr:1_{08FB4F4B-3C7D-4D94-9BD8-2FD9DABEB5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" sheetId="3" r:id="rId1"/>
    <sheet name="Chamada" sheetId="1" r:id="rId2"/>
    <sheet name="Vinheta" sheetId="2" r:id="rId3"/>
  </sheets>
  <definedNames>
    <definedName name="_1Excel_BuiltIn_Print_Area_1_1" localSheetId="2">Vinheta!#REF!</definedName>
    <definedName name="_1Excel_BuiltIn_Print_Area_1_1">Chamada!#REF!</definedName>
    <definedName name="_2Excel_BuiltIn_Print_Area_1_1_1_1_1" localSheetId="2">Vinheta!#REF!</definedName>
    <definedName name="_2Excel_BuiltIn_Print_Area_1_1_1_1_1">Chamada!#REF!</definedName>
    <definedName name="_xlnm.Print_Area" localSheetId="1">Chamada!#REF!</definedName>
    <definedName name="_xlnm.Print_Area" localSheetId="2">Vinheta!#REF!</definedName>
    <definedName name="Excel_BuiltIn_Print_Area_1" localSheetId="2">Vinheta!#REF!</definedName>
    <definedName name="Excel_BuiltIn_Print_Area_1">Chamada!#REF!</definedName>
    <definedName name="Excel_BuiltIn_Print_Area_1_1" localSheetId="2">Vinheta!#REF!</definedName>
    <definedName name="Excel_BuiltIn_Print_Area_1_1">Chamada!#REF!</definedName>
    <definedName name="Excel_BuiltIn_Print_Area_1_1_1" localSheetId="2">Vinheta!#REF!</definedName>
    <definedName name="Excel_BuiltIn_Print_Area_1_1_1">Chamada!#REF!</definedName>
    <definedName name="Excel_BuiltIn_Print_Area_1_1_1_1" localSheetId="2">Vinheta!#REF!</definedName>
    <definedName name="Excel_BuiltIn_Print_Area_1_1_1_1">Chamada!#REF!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J8" i="2" s="1"/>
  <c r="K8" i="2" s="1"/>
  <c r="K9" i="2" s="1"/>
  <c r="G9" i="3" l="1"/>
  <c r="G7" i="3"/>
  <c r="G6" i="3"/>
  <c r="I9" i="2"/>
  <c r="I22" i="1"/>
  <c r="E5" i="3" l="1"/>
  <c r="H7" i="1" l="1"/>
  <c r="E4" i="3" l="1"/>
  <c r="E8" i="3" s="1"/>
  <c r="H21" i="1"/>
  <c r="J21" i="1" s="1"/>
  <c r="K21" i="1" s="1"/>
  <c r="H20" i="1"/>
  <c r="J20" i="1" s="1"/>
  <c r="K20" i="1" s="1"/>
  <c r="H19" i="1"/>
  <c r="J19" i="1" s="1"/>
  <c r="K19" i="1" s="1"/>
  <c r="H18" i="1"/>
  <c r="J18" i="1" s="1"/>
  <c r="K18" i="1" s="1"/>
  <c r="H17" i="1"/>
  <c r="J17" i="1" s="1"/>
  <c r="K17" i="1" s="1"/>
  <c r="H16" i="1"/>
  <c r="J16" i="1" s="1"/>
  <c r="K16" i="1" s="1"/>
  <c r="H15" i="1"/>
  <c r="J15" i="1" s="1"/>
  <c r="K15" i="1" s="1"/>
  <c r="H14" i="1"/>
  <c r="J14" i="1" s="1"/>
  <c r="K14" i="1" s="1"/>
  <c r="H13" i="1"/>
  <c r="J13" i="1" s="1"/>
  <c r="K13" i="1" s="1"/>
  <c r="H12" i="1"/>
  <c r="J12" i="1" s="1"/>
  <c r="K12" i="1" s="1"/>
  <c r="H11" i="1"/>
  <c r="J11" i="1" s="1"/>
  <c r="K11" i="1" s="1"/>
  <c r="H10" i="1"/>
  <c r="J10" i="1" s="1"/>
  <c r="K10" i="1" s="1"/>
  <c r="H9" i="1"/>
  <c r="J9" i="1" s="1"/>
  <c r="K9" i="1" s="1"/>
  <c r="H8" i="1"/>
  <c r="J8" i="1" s="1"/>
  <c r="K8" i="1" s="1"/>
  <c r="J7" i="1"/>
  <c r="J22" i="1" l="1"/>
  <c r="G5" i="3"/>
  <c r="J9" i="2"/>
  <c r="F5" i="3" s="1"/>
  <c r="K7" i="1"/>
  <c r="K22" i="1" s="1"/>
  <c r="F4" i="3"/>
  <c r="G4" i="3" l="1"/>
  <c r="F8" i="3"/>
  <c r="F10" i="3" s="1"/>
  <c r="G10" i="3" l="1"/>
  <c r="G8" i="3"/>
</calcChain>
</file>

<file path=xl/sharedStrings.xml><?xml version="1.0" encoding="utf-8"?>
<sst xmlns="http://schemas.openxmlformats.org/spreadsheetml/2006/main" count="127" uniqueCount="77">
  <si>
    <t>PROGRAMAÇÃO</t>
  </si>
  <si>
    <t>GÊNERO</t>
  </si>
  <si>
    <t>HORA</t>
  </si>
  <si>
    <t>MG NO AR</t>
  </si>
  <si>
    <t>FALA BRASIL</t>
  </si>
  <si>
    <t>BALANÇO GERAL</t>
  </si>
  <si>
    <t>MG RECORD</t>
  </si>
  <si>
    <t>JORNAL DA RECORD</t>
  </si>
  <si>
    <t>SÁBADO</t>
  </si>
  <si>
    <t>DOMINGO</t>
  </si>
  <si>
    <t>DOMINGO ESPETACULAR</t>
  </si>
  <si>
    <t>Nº</t>
  </si>
  <si>
    <t>INSER.</t>
  </si>
  <si>
    <t>SHOW</t>
  </si>
  <si>
    <t>NOVELA</t>
  </si>
  <si>
    <t>FILME</t>
  </si>
  <si>
    <t xml:space="preserve">BH - 30" </t>
  </si>
  <si>
    <t>EXIB</t>
  </si>
  <si>
    <t>VAL TAB</t>
  </si>
  <si>
    <t>JORNALISMO</t>
  </si>
  <si>
    <t>FEMININO</t>
  </si>
  <si>
    <t>AUDITÓRIO</t>
  </si>
  <si>
    <t>HOJE EM DIA</t>
  </si>
  <si>
    <t>PROPOSTA</t>
  </si>
  <si>
    <t>19H45</t>
  </si>
  <si>
    <t>SEG A SEX</t>
  </si>
  <si>
    <t xml:space="preserve">ÍNDICE </t>
  </si>
  <si>
    <t>CONVERSÃO</t>
  </si>
  <si>
    <t>PRODUTOS</t>
  </si>
  <si>
    <t>PERÍODO</t>
  </si>
  <si>
    <t>DURAÇÃO</t>
  </si>
  <si>
    <t>NÚMERO DE INSERÇÕES</t>
  </si>
  <si>
    <t xml:space="preserve">Chamadas </t>
  </si>
  <si>
    <t>Mensal</t>
  </si>
  <si>
    <t xml:space="preserve">Vinheta de Passagem </t>
  </si>
  <si>
    <t>ENTREGA TOTAL</t>
  </si>
  <si>
    <t xml:space="preserve">BH - 5" </t>
  </si>
  <si>
    <t xml:space="preserve">TOTAL - 5" </t>
  </si>
  <si>
    <t>VALOR TABELA</t>
  </si>
  <si>
    <t>volume de inserções de vinhetas de caracterização</t>
  </si>
  <si>
    <t>Volume Entrega Mensal - Chamadas Divulgação</t>
  </si>
  <si>
    <t>CINE AVENTURA</t>
  </si>
  <si>
    <t>HORA DO FARO</t>
  </si>
  <si>
    <t>VALOR</t>
  </si>
  <si>
    <t>NEGOCIADO</t>
  </si>
  <si>
    <t>15H30</t>
  </si>
  <si>
    <t>VINHETA</t>
  </si>
  <si>
    <t>CHAMADA CARACTERIZADA</t>
  </si>
  <si>
    <t>Observação:</t>
  </si>
  <si>
    <t>CIDADE ALERTA MINAS</t>
  </si>
  <si>
    <t>15" (sendo 5" de assinatura por patrocinador) no intervalo do Programa MG no Ar às sextas-feiras.</t>
  </si>
  <si>
    <t>NOVELA DA TARDE 1</t>
  </si>
  <si>
    <t>15H00</t>
  </si>
  <si>
    <t>30" (sendo 5" de assinatura por patrocinador), distribuídos na programação de sábado a quinta-feira.</t>
  </si>
  <si>
    <t>Produção mensal Quadro</t>
  </si>
  <si>
    <t>11H50</t>
  </si>
  <si>
    <t>21H00</t>
  </si>
  <si>
    <t>Multiplataforma</t>
  </si>
  <si>
    <t>Stories bastidores, curiosidades, enquetes, dicas.</t>
  </si>
  <si>
    <t>Recpost - Publieditorial</t>
  </si>
  <si>
    <t>Total Mídia + Produção</t>
  </si>
  <si>
    <t>NOVELA III</t>
  </si>
  <si>
    <t>JORNAL DA RECORD EDIÇÃO DE SÁBADO</t>
  </si>
  <si>
    <t>CIDADE ALERTA EDIÇÃO DE SÁBADO</t>
  </si>
  <si>
    <t>FALA BRASIL EDIÇÃO DE SÁBADO</t>
  </si>
  <si>
    <t>BH 30"</t>
  </si>
  <si>
    <t>07H05</t>
  </si>
  <si>
    <t>08H40</t>
  </si>
  <si>
    <t>10H00</t>
  </si>
  <si>
    <t>18H00</t>
  </si>
  <si>
    <t>18H55</t>
  </si>
  <si>
    <t>19H55</t>
  </si>
  <si>
    <t>07H35</t>
  </si>
  <si>
    <t>16H30</t>
  </si>
  <si>
    <t>Tabela: out/24</t>
  </si>
  <si>
    <t>Tabela de Preços: Outubro 2024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</si>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</sst>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[$R$-416]\ #,##0.00;[Red]\-[$R$-416]\ #,##0.00"/>
    <numFmt numFmtId="165" formatCode="&quot;R$&quot;\ #,##0.00"/>
    <numFmt numFmtId="166" formatCode="0.0%"/>
    <numFmt numFmtId="167" formatCode="&quot;R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Calibri"/>
      <family val="2"/>
      <scheme val="minor"/>
    </font>
    <font>
      <sz val="10"/>
      <name val="Gotham Book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indexed="18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medium">
        <color theme="0"/>
      </left>
      <right style="medium">
        <color theme="0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9" fontId="2" fillId="2" borderId="1" applyProtection="0">
      <alignment horizontal="left" vertical="top"/>
    </xf>
    <xf numFmtId="0" fontId="8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2" applyFont="1"/>
    <xf numFmtId="0" fontId="11" fillId="0" borderId="0" xfId="2" applyFont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17" fontId="3" fillId="0" borderId="0" xfId="0" applyNumberFormat="1" applyFont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8" fillId="6" borderId="0" xfId="3" applyFont="1" applyFill="1" applyAlignment="1">
      <alignment horizontal="center" vertical="center"/>
    </xf>
    <xf numFmtId="9" fontId="7" fillId="6" borderId="0" xfId="3" applyFont="1" applyFill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17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9" fontId="19" fillId="6" borderId="0" xfId="3" applyFont="1" applyFill="1" applyAlignment="1">
      <alignment horizontal="center" vertical="center"/>
    </xf>
    <xf numFmtId="165" fontId="20" fillId="7" borderId="19" xfId="0" applyNumberFormat="1" applyFont="1" applyFill="1" applyBorder="1" applyAlignment="1">
      <alignment horizontal="center" vertical="center"/>
    </xf>
    <xf numFmtId="44" fontId="7" fillId="0" borderId="1" xfId="4" applyFont="1" applyFill="1" applyBorder="1" applyAlignment="1">
      <alignment horizontal="center" vertical="center"/>
    </xf>
    <xf numFmtId="4" fontId="0" fillId="0" borderId="0" xfId="0" applyNumberFormat="1"/>
    <xf numFmtId="0" fontId="13" fillId="8" borderId="18" xfId="0" applyFont="1" applyFill="1" applyBorder="1" applyAlignment="1">
      <alignment horizontal="center" vertical="center" wrapText="1"/>
    </xf>
    <xf numFmtId="167" fontId="13" fillId="8" borderId="18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5">
    <cellStyle name="7" xfId="1" xr:uid="{00000000-0005-0000-0000-000000000000}"/>
    <cellStyle name="Moeda" xfId="4" builtinId="4"/>
    <cellStyle name="Normal" xfId="0" builtinId="0"/>
    <cellStyle name="Normal 2" xfId="2" xr:uid="{00000000-0005-0000-0000-000003000000}"/>
    <cellStyle name="Porcentagem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7"/>
  <sheetViews>
    <sheetView showGridLines="0" tabSelected="1" workbookViewId="0"/>
  </sheetViews>
  <sheetFormatPr defaultRowHeight="12.75" x14ac:dyDescent="0.2"/>
  <cols>
    <col min="1" max="1" width="4.28515625" customWidth="1"/>
    <col min="2" max="2" width="25.7109375" style="15" customWidth="1"/>
    <col min="3" max="3" width="24.140625" style="15" customWidth="1"/>
    <col min="4" max="4" width="37.7109375" style="15" customWidth="1"/>
    <col min="5" max="5" width="18" style="15" customWidth="1"/>
    <col min="6" max="7" width="21.28515625" style="15" customWidth="1"/>
    <col min="8" max="8" width="9.140625" style="50"/>
    <col min="9" max="9" width="10.140625" bestFit="1" customWidth="1"/>
  </cols>
  <sheetData>
    <row r="2" spans="2:15" ht="13.5" thickBot="1" x14ac:dyDescent="0.25"/>
    <row r="3" spans="2:15" ht="47.25" customHeight="1" x14ac:dyDescent="0.2">
      <c r="B3" s="27" t="s">
        <v>28</v>
      </c>
      <c r="C3" s="28" t="s">
        <v>29</v>
      </c>
      <c r="D3" s="29" t="s">
        <v>30</v>
      </c>
      <c r="E3" s="28" t="s">
        <v>31</v>
      </c>
      <c r="F3" s="30" t="s">
        <v>38</v>
      </c>
      <c r="G3" s="30" t="s">
        <v>44</v>
      </c>
    </row>
    <row r="4" spans="2:15" s="37" customFormat="1" ht="37.5" customHeight="1" x14ac:dyDescent="0.2">
      <c r="B4" s="42" t="s">
        <v>32</v>
      </c>
      <c r="C4" s="42" t="s">
        <v>33</v>
      </c>
      <c r="D4" s="42" t="s">
        <v>53</v>
      </c>
      <c r="E4" s="38">
        <f>Chamada!I22</f>
        <v>136</v>
      </c>
      <c r="F4" s="45">
        <f>Chamada!J22</f>
        <v>540553.5</v>
      </c>
      <c r="G4" s="45">
        <f>Chamada!K22</f>
        <v>162166.04999999999</v>
      </c>
      <c r="H4" s="51">
        <v>0.7</v>
      </c>
    </row>
    <row r="5" spans="2:15" s="37" customFormat="1" ht="35.25" customHeight="1" x14ac:dyDescent="0.2">
      <c r="B5" s="42" t="s">
        <v>34</v>
      </c>
      <c r="C5" s="42" t="s">
        <v>33</v>
      </c>
      <c r="D5" s="42" t="s">
        <v>50</v>
      </c>
      <c r="E5" s="38">
        <f>Vinheta!I8</f>
        <v>4</v>
      </c>
      <c r="F5" s="45">
        <f>Vinheta!J9</f>
        <v>5170.5</v>
      </c>
      <c r="G5" s="45">
        <f>Vinheta!K9</f>
        <v>1809.6749999999997</v>
      </c>
      <c r="H5" s="51">
        <v>0.65</v>
      </c>
    </row>
    <row r="6" spans="2:15" s="37" customFormat="1" ht="27.75" customHeight="1" x14ac:dyDescent="0.2">
      <c r="B6" s="69" t="s">
        <v>57</v>
      </c>
      <c r="C6" s="69" t="s">
        <v>33</v>
      </c>
      <c r="D6" s="42" t="s">
        <v>58</v>
      </c>
      <c r="E6" s="38">
        <v>20</v>
      </c>
      <c r="F6" s="45">
        <v>42000</v>
      </c>
      <c r="G6" s="45">
        <f>F6*0.35</f>
        <v>14699.999999999998</v>
      </c>
      <c r="H6" s="51">
        <v>0.65</v>
      </c>
    </row>
    <row r="7" spans="2:15" s="37" customFormat="1" ht="27.75" customHeight="1" x14ac:dyDescent="0.2">
      <c r="B7" s="69"/>
      <c r="C7" s="69"/>
      <c r="D7" s="42" t="s">
        <v>59</v>
      </c>
      <c r="E7" s="38">
        <v>1</v>
      </c>
      <c r="F7" s="45">
        <v>9064</v>
      </c>
      <c r="G7" s="45">
        <f>F7*0.35</f>
        <v>3172.3999999999996</v>
      </c>
      <c r="H7" s="51">
        <v>0.65</v>
      </c>
    </row>
    <row r="8" spans="2:15" ht="21" customHeight="1" x14ac:dyDescent="0.2">
      <c r="B8" s="68" t="s">
        <v>35</v>
      </c>
      <c r="C8" s="68"/>
      <c r="D8" s="68"/>
      <c r="E8" s="48">
        <f>SUM(E4:E7)</f>
        <v>161</v>
      </c>
      <c r="F8" s="46">
        <f>SUM(F4:F7)</f>
        <v>596788</v>
      </c>
      <c r="G8" s="46">
        <f>SUM(G4:G7)</f>
        <v>181848.12499999997</v>
      </c>
    </row>
    <row r="9" spans="2:15" ht="25.5" x14ac:dyDescent="0.2">
      <c r="E9" s="55" t="s">
        <v>54</v>
      </c>
      <c r="F9" s="56">
        <v>80000</v>
      </c>
      <c r="G9" s="56">
        <f>F9</f>
        <v>80000</v>
      </c>
    </row>
    <row r="10" spans="2:15" ht="25.5" x14ac:dyDescent="0.2">
      <c r="B10" s="25" t="s">
        <v>48</v>
      </c>
      <c r="E10" s="49" t="s">
        <v>60</v>
      </c>
      <c r="F10" s="47">
        <f>SUM(F8+F9)</f>
        <v>676788</v>
      </c>
      <c r="G10" s="47">
        <f>SUM(G4:G7,G9)</f>
        <v>261848.12499999997</v>
      </c>
      <c r="I10" s="54"/>
    </row>
    <row r="11" spans="2:15" x14ac:dyDescent="0.2">
      <c r="B11" s="26" t="s">
        <v>75</v>
      </c>
    </row>
    <row r="13" spans="2:15" s="1" customFormat="1" ht="20.100000000000001" customHeight="1" x14ac:dyDescent="0.2">
      <c r="B13" s="70" t="s">
        <v>76</v>
      </c>
      <c r="C13" s="4"/>
      <c r="D13" s="4"/>
      <c r="E13" s="4"/>
      <c r="F13" s="4"/>
      <c r="G13" s="4"/>
      <c r="H13" s="4"/>
      <c r="I13" s="8"/>
      <c r="J13" s="9"/>
      <c r="K13" s="9"/>
      <c r="L13" s="4"/>
      <c r="M13" s="3"/>
      <c r="N13" s="3"/>
      <c r="O13" s="2"/>
    </row>
    <row r="14" spans="2:15" x14ac:dyDescent="0.2">
      <c r="B14" s="26"/>
    </row>
    <row r="15" spans="2:15" x14ac:dyDescent="0.2">
      <c r="B15" s="26"/>
    </row>
    <row r="16" spans="2:15" x14ac:dyDescent="0.2">
      <c r="B16" s="26"/>
    </row>
    <row r="17" spans="2:2" x14ac:dyDescent="0.2">
      <c r="B17" s="26"/>
    </row>
  </sheetData>
  <mergeCells count="3">
    <mergeCell ref="B8:D8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zoomScale="85" zoomScaleNormal="85" workbookViewId="0"/>
  </sheetViews>
  <sheetFormatPr defaultRowHeight="12.75" x14ac:dyDescent="0.2"/>
  <cols>
    <col min="1" max="1" width="1.85546875" style="2" customWidth="1"/>
    <col min="2" max="2" width="37.5703125" style="4" customWidth="1"/>
    <col min="3" max="5" width="17.7109375" style="4" customWidth="1"/>
    <col min="6" max="6" width="15.42578125" style="4" bestFit="1" customWidth="1"/>
    <col min="7" max="7" width="15.85546875" style="4" customWidth="1"/>
    <col min="8" max="8" width="13.42578125" style="4" bestFit="1" customWidth="1"/>
    <col min="9" max="9" width="10.28515625" style="4" bestFit="1" customWidth="1"/>
    <col min="10" max="10" width="18" style="5" bestFit="1" customWidth="1"/>
    <col min="11" max="11" width="23.5703125" style="4" customWidth="1"/>
    <col min="12" max="12" width="7.28515625" style="4" customWidth="1"/>
    <col min="13" max="14" width="9.140625" style="2"/>
    <col min="15" max="16384" width="9.140625" style="1"/>
  </cols>
  <sheetData>
    <row r="1" spans="1:15" ht="13.5" thickBot="1" x14ac:dyDescent="0.25"/>
    <row r="2" spans="1:15" ht="20.100000000000001" customHeight="1" thickTop="1" thickBot="1" x14ac:dyDescent="0.25">
      <c r="A2" s="1"/>
      <c r="B2" s="23" t="s">
        <v>47</v>
      </c>
      <c r="E2" s="61"/>
      <c r="F2" s="61"/>
      <c r="G2" s="61"/>
      <c r="H2" s="61"/>
      <c r="K2" s="5"/>
      <c r="M2" s="3"/>
      <c r="N2" s="3"/>
      <c r="O2" s="2"/>
    </row>
    <row r="3" spans="1:15" ht="20.100000000000001" customHeight="1" thickTop="1" thickBot="1" x14ac:dyDescent="0.25">
      <c r="A3" s="1"/>
      <c r="F3" s="43">
        <v>0.7</v>
      </c>
      <c r="K3" s="5"/>
      <c r="M3" s="3"/>
      <c r="N3" s="3"/>
      <c r="O3" s="2"/>
    </row>
    <row r="4" spans="1:15" ht="35.1" customHeight="1" thickTop="1" thickBot="1" x14ac:dyDescent="0.25">
      <c r="A4" s="1"/>
      <c r="B4" s="64" t="s">
        <v>23</v>
      </c>
      <c r="C4" s="65"/>
      <c r="D4" s="65"/>
      <c r="E4" s="65"/>
      <c r="F4" s="65"/>
      <c r="G4" s="65"/>
      <c r="H4" s="66"/>
      <c r="I4" s="58"/>
      <c r="J4" s="59"/>
      <c r="K4" s="60"/>
      <c r="L4" s="6"/>
      <c r="M4" s="3"/>
      <c r="N4" s="3"/>
      <c r="O4" s="2"/>
    </row>
    <row r="5" spans="1:15" ht="20.100000000000001" customHeight="1" thickTop="1" x14ac:dyDescent="0.2">
      <c r="A5" s="1"/>
      <c r="B5" s="62" t="s">
        <v>0</v>
      </c>
      <c r="C5" s="62" t="s">
        <v>1</v>
      </c>
      <c r="D5" s="62" t="s">
        <v>2</v>
      </c>
      <c r="E5" s="62" t="s">
        <v>17</v>
      </c>
      <c r="F5" s="21" t="s">
        <v>18</v>
      </c>
      <c r="G5" s="21" t="s">
        <v>26</v>
      </c>
      <c r="H5" s="21" t="s">
        <v>18</v>
      </c>
      <c r="I5" s="21" t="s">
        <v>11</v>
      </c>
      <c r="J5" s="21" t="s">
        <v>18</v>
      </c>
      <c r="K5" s="21" t="s">
        <v>43</v>
      </c>
      <c r="L5" s="6"/>
      <c r="M5" s="3"/>
      <c r="N5" s="3"/>
      <c r="O5" s="2"/>
    </row>
    <row r="6" spans="1:15" ht="20.100000000000001" customHeight="1" x14ac:dyDescent="0.2">
      <c r="A6" s="1"/>
      <c r="B6" s="63"/>
      <c r="C6" s="63"/>
      <c r="D6" s="63"/>
      <c r="E6" s="63"/>
      <c r="F6" s="22" t="s">
        <v>16</v>
      </c>
      <c r="G6" s="22" t="s">
        <v>27</v>
      </c>
      <c r="H6" s="22" t="s">
        <v>36</v>
      </c>
      <c r="I6" s="22" t="s">
        <v>12</v>
      </c>
      <c r="J6" s="22" t="s">
        <v>37</v>
      </c>
      <c r="K6" s="22" t="s">
        <v>44</v>
      </c>
      <c r="L6" s="6"/>
      <c r="M6" s="3"/>
      <c r="N6" s="3"/>
      <c r="O6" s="2"/>
    </row>
    <row r="7" spans="1:15" ht="20.100000000000001" customHeight="1" x14ac:dyDescent="0.2">
      <c r="A7" s="1"/>
      <c r="B7" s="11" t="s">
        <v>3</v>
      </c>
      <c r="C7" s="10" t="s">
        <v>19</v>
      </c>
      <c r="D7" s="12" t="s">
        <v>66</v>
      </c>
      <c r="E7" s="10" t="s">
        <v>25</v>
      </c>
      <c r="F7" s="52">
        <v>3447</v>
      </c>
      <c r="G7" s="39">
        <v>0.375</v>
      </c>
      <c r="H7" s="13">
        <f t="shared" ref="H7:H21" si="0">F7*G7</f>
        <v>1292.625</v>
      </c>
      <c r="I7" s="10">
        <v>16</v>
      </c>
      <c r="J7" s="19">
        <f>I7*H7</f>
        <v>20682</v>
      </c>
      <c r="K7" s="19">
        <f>J7-(J7*F3)</f>
        <v>6204.6</v>
      </c>
      <c r="L7" s="20"/>
      <c r="O7" s="2"/>
    </row>
    <row r="8" spans="1:15" ht="20.100000000000001" customHeight="1" x14ac:dyDescent="0.2">
      <c r="A8" s="1"/>
      <c r="B8" s="11" t="s">
        <v>4</v>
      </c>
      <c r="C8" s="10" t="s">
        <v>19</v>
      </c>
      <c r="D8" s="12" t="s">
        <v>67</v>
      </c>
      <c r="E8" s="10" t="s">
        <v>25</v>
      </c>
      <c r="F8" s="52">
        <v>6743</v>
      </c>
      <c r="G8" s="39">
        <v>0.375</v>
      </c>
      <c r="H8" s="13">
        <f t="shared" si="0"/>
        <v>2528.625</v>
      </c>
      <c r="I8" s="10">
        <v>10</v>
      </c>
      <c r="J8" s="19">
        <f t="shared" ref="J8:J21" si="1">I8*H8</f>
        <v>25286.25</v>
      </c>
      <c r="K8" s="19">
        <f>J8-(J8*F3)</f>
        <v>7585.875</v>
      </c>
      <c r="L8" s="20"/>
      <c r="O8" s="2"/>
    </row>
    <row r="9" spans="1:15" ht="20.100000000000001" customHeight="1" x14ac:dyDescent="0.2">
      <c r="A9" s="1"/>
      <c r="B9" s="11" t="s">
        <v>22</v>
      </c>
      <c r="C9" s="10" t="s">
        <v>20</v>
      </c>
      <c r="D9" s="12" t="s">
        <v>68</v>
      </c>
      <c r="E9" s="10" t="s">
        <v>25</v>
      </c>
      <c r="F9" s="52">
        <v>5229</v>
      </c>
      <c r="G9" s="39">
        <v>0.375</v>
      </c>
      <c r="H9" s="13">
        <f t="shared" si="0"/>
        <v>1960.875</v>
      </c>
      <c r="I9" s="10">
        <v>10</v>
      </c>
      <c r="J9" s="19">
        <f t="shared" si="1"/>
        <v>19608.75</v>
      </c>
      <c r="K9" s="19">
        <f>J9-(J9*F3)</f>
        <v>5882.625</v>
      </c>
      <c r="L9" s="20"/>
      <c r="O9" s="2"/>
    </row>
    <row r="10" spans="1:15" ht="20.100000000000001" customHeight="1" x14ac:dyDescent="0.2">
      <c r="A10" s="1"/>
      <c r="B10" s="11" t="s">
        <v>5</v>
      </c>
      <c r="C10" s="10" t="s">
        <v>19</v>
      </c>
      <c r="D10" s="12" t="s">
        <v>55</v>
      </c>
      <c r="E10" s="10" t="s">
        <v>25</v>
      </c>
      <c r="F10" s="52">
        <v>15056</v>
      </c>
      <c r="G10" s="39">
        <v>0.375</v>
      </c>
      <c r="H10" s="13">
        <f t="shared" si="0"/>
        <v>5646</v>
      </c>
      <c r="I10" s="10">
        <v>14</v>
      </c>
      <c r="J10" s="19">
        <f t="shared" si="1"/>
        <v>79044</v>
      </c>
      <c r="K10" s="19">
        <f>J10-(J10*F3)</f>
        <v>23713.200000000004</v>
      </c>
      <c r="L10" s="20"/>
      <c r="O10" s="2"/>
    </row>
    <row r="11" spans="1:15" ht="20.100000000000001" customHeight="1" x14ac:dyDescent="0.2">
      <c r="A11" s="1"/>
      <c r="B11" s="11" t="s">
        <v>51</v>
      </c>
      <c r="C11" s="10" t="s">
        <v>14</v>
      </c>
      <c r="D11" s="12" t="s">
        <v>45</v>
      </c>
      <c r="E11" s="10" t="s">
        <v>25</v>
      </c>
      <c r="F11" s="52">
        <v>6745</v>
      </c>
      <c r="G11" s="39">
        <v>0.375</v>
      </c>
      <c r="H11" s="13">
        <f t="shared" si="0"/>
        <v>2529.375</v>
      </c>
      <c r="I11" s="10">
        <v>10</v>
      </c>
      <c r="J11" s="19">
        <f t="shared" si="1"/>
        <v>25293.75</v>
      </c>
      <c r="K11" s="19">
        <f>J11-(J11*F3)</f>
        <v>7588.125</v>
      </c>
      <c r="L11" s="20"/>
      <c r="O11" s="2"/>
    </row>
    <row r="12" spans="1:15" ht="20.100000000000001" customHeight="1" x14ac:dyDescent="0.2">
      <c r="A12" s="1"/>
      <c r="B12" s="11" t="s">
        <v>49</v>
      </c>
      <c r="C12" s="10" t="s">
        <v>19</v>
      </c>
      <c r="D12" s="12" t="s">
        <v>69</v>
      </c>
      <c r="E12" s="10" t="s">
        <v>25</v>
      </c>
      <c r="F12" s="52">
        <v>6687</v>
      </c>
      <c r="G12" s="39">
        <v>0.375</v>
      </c>
      <c r="H12" s="13">
        <f t="shared" si="0"/>
        <v>2507.625</v>
      </c>
      <c r="I12" s="10">
        <v>10</v>
      </c>
      <c r="J12" s="19">
        <f t="shared" si="1"/>
        <v>25076.25</v>
      </c>
      <c r="K12" s="19">
        <f>J12-(J12*F3)</f>
        <v>7522.875</v>
      </c>
      <c r="L12" s="20"/>
      <c r="O12" s="2"/>
    </row>
    <row r="13" spans="1:15" ht="20.100000000000001" customHeight="1" x14ac:dyDescent="0.2">
      <c r="A13" s="1"/>
      <c r="B13" s="40" t="s">
        <v>6</v>
      </c>
      <c r="C13" s="10" t="s">
        <v>19</v>
      </c>
      <c r="D13" s="12" t="s">
        <v>70</v>
      </c>
      <c r="E13" s="10" t="s">
        <v>25</v>
      </c>
      <c r="F13" s="53">
        <v>10970</v>
      </c>
      <c r="G13" s="39">
        <v>0.375</v>
      </c>
      <c r="H13" s="13">
        <f t="shared" si="0"/>
        <v>4113.75</v>
      </c>
      <c r="I13" s="10">
        <v>10</v>
      </c>
      <c r="J13" s="19">
        <f t="shared" si="1"/>
        <v>41137.5</v>
      </c>
      <c r="K13" s="19">
        <f>J13-(J13*F3)</f>
        <v>12341.250000000004</v>
      </c>
      <c r="L13" s="20"/>
      <c r="O13" s="2"/>
    </row>
    <row r="14" spans="1:15" ht="20.100000000000001" customHeight="1" x14ac:dyDescent="0.2">
      <c r="A14" s="1"/>
      <c r="B14" s="11" t="s">
        <v>61</v>
      </c>
      <c r="C14" s="10" t="s">
        <v>14</v>
      </c>
      <c r="D14" s="12" t="s">
        <v>56</v>
      </c>
      <c r="E14" s="10" t="s">
        <v>25</v>
      </c>
      <c r="F14" s="52">
        <v>34020</v>
      </c>
      <c r="G14" s="39">
        <v>0.375</v>
      </c>
      <c r="H14" s="13">
        <f t="shared" si="0"/>
        <v>12757.5</v>
      </c>
      <c r="I14" s="10">
        <v>6</v>
      </c>
      <c r="J14" s="19">
        <f t="shared" si="1"/>
        <v>76545</v>
      </c>
      <c r="K14" s="19">
        <f>J14-(J14*F3)</f>
        <v>22963.5</v>
      </c>
      <c r="L14" s="20"/>
      <c r="O14" s="2"/>
    </row>
    <row r="15" spans="1:15" ht="20.100000000000001" customHeight="1" x14ac:dyDescent="0.2">
      <c r="A15" s="1"/>
      <c r="B15" s="11" t="s">
        <v>7</v>
      </c>
      <c r="C15" s="10" t="s">
        <v>19</v>
      </c>
      <c r="D15" s="12" t="s">
        <v>71</v>
      </c>
      <c r="E15" s="10" t="s">
        <v>25</v>
      </c>
      <c r="F15" s="52">
        <v>25902</v>
      </c>
      <c r="G15" s="39">
        <v>0.375</v>
      </c>
      <c r="H15" s="13">
        <f t="shared" si="0"/>
        <v>9713.25</v>
      </c>
      <c r="I15" s="10">
        <v>7</v>
      </c>
      <c r="J15" s="19">
        <f t="shared" si="1"/>
        <v>67992.75</v>
      </c>
      <c r="K15" s="19">
        <f>J15-(J15*F3)</f>
        <v>20397.825000000004</v>
      </c>
      <c r="L15" s="20"/>
      <c r="O15" s="2"/>
    </row>
    <row r="16" spans="1:15" ht="20.100000000000001" customHeight="1" x14ac:dyDescent="0.2">
      <c r="A16" s="1"/>
      <c r="B16" s="11" t="s">
        <v>64</v>
      </c>
      <c r="C16" s="10" t="s">
        <v>19</v>
      </c>
      <c r="D16" s="12" t="s">
        <v>72</v>
      </c>
      <c r="E16" s="10" t="s">
        <v>8</v>
      </c>
      <c r="F16" s="53">
        <v>6028</v>
      </c>
      <c r="G16" s="39">
        <v>0.375</v>
      </c>
      <c r="H16" s="13">
        <f t="shared" si="0"/>
        <v>2260.5</v>
      </c>
      <c r="I16" s="10">
        <v>20</v>
      </c>
      <c r="J16" s="19">
        <f t="shared" si="1"/>
        <v>45210</v>
      </c>
      <c r="K16" s="19">
        <f>J16-(J16*F3)</f>
        <v>13563.000000000004</v>
      </c>
      <c r="L16" s="20"/>
      <c r="O16" s="2"/>
    </row>
    <row r="17" spans="1:15" ht="20.100000000000001" customHeight="1" x14ac:dyDescent="0.2">
      <c r="A17" s="1"/>
      <c r="B17" s="11" t="s">
        <v>41</v>
      </c>
      <c r="C17" s="10" t="s">
        <v>15</v>
      </c>
      <c r="D17" s="12" t="s">
        <v>52</v>
      </c>
      <c r="E17" s="10" t="s">
        <v>8</v>
      </c>
      <c r="F17" s="52">
        <v>5229</v>
      </c>
      <c r="G17" s="39">
        <v>0.375</v>
      </c>
      <c r="H17" s="13">
        <f t="shared" si="0"/>
        <v>1960.875</v>
      </c>
      <c r="I17" s="10">
        <v>6</v>
      </c>
      <c r="J17" s="19">
        <f t="shared" si="1"/>
        <v>11765.25</v>
      </c>
      <c r="K17" s="19">
        <f>J17-(J17*F3)</f>
        <v>3529.5750000000007</v>
      </c>
      <c r="L17" s="20"/>
      <c r="O17" s="2"/>
    </row>
    <row r="18" spans="1:15" ht="20.100000000000001" customHeight="1" x14ac:dyDescent="0.2">
      <c r="A18" s="1"/>
      <c r="B18" s="11" t="s">
        <v>63</v>
      </c>
      <c r="C18" s="10" t="s">
        <v>19</v>
      </c>
      <c r="D18" s="12" t="s">
        <v>73</v>
      </c>
      <c r="E18" s="10" t="s">
        <v>8</v>
      </c>
      <c r="F18" s="52">
        <v>6121</v>
      </c>
      <c r="G18" s="39">
        <v>0.375</v>
      </c>
      <c r="H18" s="13">
        <f t="shared" si="0"/>
        <v>2295.375</v>
      </c>
      <c r="I18" s="10">
        <v>6</v>
      </c>
      <c r="J18" s="19">
        <f t="shared" si="1"/>
        <v>13772.25</v>
      </c>
      <c r="K18" s="19">
        <f>J18-(J18*F3)</f>
        <v>4131.6750000000011</v>
      </c>
      <c r="L18" s="20"/>
      <c r="O18" s="2"/>
    </row>
    <row r="19" spans="1:15" ht="20.100000000000001" customHeight="1" x14ac:dyDescent="0.2">
      <c r="A19" s="1"/>
      <c r="B19" s="11" t="s">
        <v>62</v>
      </c>
      <c r="C19" s="10" t="s">
        <v>19</v>
      </c>
      <c r="D19" s="12" t="s">
        <v>24</v>
      </c>
      <c r="E19" s="10" t="s">
        <v>8</v>
      </c>
      <c r="F19" s="53">
        <v>22487</v>
      </c>
      <c r="G19" s="39">
        <v>0.375</v>
      </c>
      <c r="H19" s="13">
        <f t="shared" si="0"/>
        <v>8432.625</v>
      </c>
      <c r="I19" s="10">
        <v>3</v>
      </c>
      <c r="J19" s="19">
        <f t="shared" si="1"/>
        <v>25297.875</v>
      </c>
      <c r="K19" s="19">
        <f>J19-(J19*F3)</f>
        <v>7589.3625000000029</v>
      </c>
      <c r="L19" s="20"/>
      <c r="O19" s="2"/>
    </row>
    <row r="20" spans="1:15" ht="20.100000000000001" customHeight="1" x14ac:dyDescent="0.2">
      <c r="A20" s="1"/>
      <c r="B20" s="11" t="s">
        <v>42</v>
      </c>
      <c r="C20" s="10" t="s">
        <v>21</v>
      </c>
      <c r="D20" s="12" t="s">
        <v>45</v>
      </c>
      <c r="E20" s="10" t="s">
        <v>9</v>
      </c>
      <c r="F20" s="53">
        <v>15680</v>
      </c>
      <c r="G20" s="39">
        <v>0.375</v>
      </c>
      <c r="H20" s="13">
        <f t="shared" si="0"/>
        <v>5880</v>
      </c>
      <c r="I20" s="10">
        <v>3</v>
      </c>
      <c r="J20" s="19">
        <f t="shared" si="1"/>
        <v>17640</v>
      </c>
      <c r="K20" s="19">
        <f>J20-(J20*F3)</f>
        <v>5292</v>
      </c>
      <c r="L20" s="20"/>
      <c r="O20" s="2"/>
    </row>
    <row r="21" spans="1:15" ht="20.100000000000001" customHeight="1" x14ac:dyDescent="0.2">
      <c r="A21" s="1"/>
      <c r="B21" s="11" t="s">
        <v>10</v>
      </c>
      <c r="C21" s="10" t="s">
        <v>13</v>
      </c>
      <c r="D21" s="12" t="s">
        <v>24</v>
      </c>
      <c r="E21" s="10" t="s">
        <v>9</v>
      </c>
      <c r="F21" s="53">
        <v>24641</v>
      </c>
      <c r="G21" s="39">
        <v>0.375</v>
      </c>
      <c r="H21" s="13">
        <f t="shared" si="0"/>
        <v>9240.375</v>
      </c>
      <c r="I21" s="10">
        <v>5</v>
      </c>
      <c r="J21" s="19">
        <f t="shared" si="1"/>
        <v>46201.875</v>
      </c>
      <c r="K21" s="19">
        <f>J21-(J21*F3)</f>
        <v>13860.562500000004</v>
      </c>
      <c r="L21" s="20"/>
      <c r="O21" s="2"/>
    </row>
    <row r="22" spans="1:15" ht="20.100000000000001" customHeight="1" thickBot="1" x14ac:dyDescent="0.35">
      <c r="A22" s="1"/>
      <c r="B22" s="57" t="s">
        <v>40</v>
      </c>
      <c r="C22" s="57"/>
      <c r="D22" s="57"/>
      <c r="E22" s="57"/>
      <c r="F22" s="57"/>
      <c r="G22" s="57"/>
      <c r="H22" s="57"/>
      <c r="I22" s="32">
        <f>SUM(I7:I21)</f>
        <v>136</v>
      </c>
      <c r="J22" s="31">
        <f>SUM(J7:J21)</f>
        <v>540553.5</v>
      </c>
      <c r="K22" s="31">
        <f>SUM(K7:K21)</f>
        <v>162166.04999999999</v>
      </c>
      <c r="L22" s="1"/>
      <c r="O22" s="2"/>
    </row>
    <row r="23" spans="1:15" ht="20.100000000000001" customHeight="1" thickTop="1" x14ac:dyDescent="0.2">
      <c r="A23" s="1"/>
      <c r="B23" s="24"/>
      <c r="I23" s="8"/>
      <c r="J23" s="9"/>
      <c r="K23" s="9"/>
      <c r="M23" s="3"/>
      <c r="N23" s="3"/>
      <c r="O23" s="2"/>
    </row>
    <row r="24" spans="1:15" ht="20.100000000000001" customHeight="1" x14ac:dyDescent="0.2">
      <c r="A24" s="1"/>
      <c r="B24" s="33" t="s">
        <v>74</v>
      </c>
      <c r="I24" s="8"/>
      <c r="J24" s="9"/>
      <c r="K24" s="9"/>
      <c r="M24" s="3"/>
      <c r="N24" s="3"/>
      <c r="O24" s="2"/>
    </row>
    <row r="25" spans="1:15" ht="20.100000000000001" customHeight="1" x14ac:dyDescent="0.2">
      <c r="A25" s="1"/>
      <c r="B25" s="70"/>
      <c r="I25" s="8"/>
      <c r="J25" s="9"/>
      <c r="K25" s="9"/>
      <c r="M25" s="3"/>
      <c r="N25" s="3"/>
      <c r="O25" s="2"/>
    </row>
    <row r="26" spans="1:15" ht="20.100000000000001" customHeight="1" x14ac:dyDescent="0.2">
      <c r="A26" s="1"/>
      <c r="B26" s="70" t="s">
        <v>76</v>
      </c>
      <c r="I26" s="8"/>
      <c r="J26" s="9"/>
      <c r="K26" s="9"/>
      <c r="M26" s="3"/>
      <c r="N26" s="3"/>
      <c r="O26" s="2"/>
    </row>
    <row r="27" spans="1:15" ht="20.100000000000001" customHeight="1" x14ac:dyDescent="0.2">
      <c r="A27" s="1"/>
      <c r="K27" s="5"/>
      <c r="M27" s="3"/>
      <c r="N27" s="3"/>
      <c r="O27" s="2"/>
    </row>
    <row r="28" spans="1:15" ht="20.100000000000001" customHeight="1" x14ac:dyDescent="0.2">
      <c r="A28" s="1"/>
      <c r="K28" s="5"/>
      <c r="M28" s="3"/>
      <c r="N28" s="3"/>
      <c r="O28" s="2"/>
    </row>
    <row r="29" spans="1:15" ht="20.100000000000001" customHeight="1" x14ac:dyDescent="0.2">
      <c r="A29" s="1"/>
      <c r="K29" s="5"/>
      <c r="M29" s="3"/>
      <c r="N29" s="3"/>
      <c r="O29" s="2"/>
    </row>
    <row r="30" spans="1:15" ht="20.100000000000001" customHeight="1" x14ac:dyDescent="0.2">
      <c r="A30" s="1"/>
      <c r="K30" s="5"/>
      <c r="M30" s="3"/>
      <c r="N30" s="3"/>
      <c r="O30" s="2"/>
    </row>
  </sheetData>
  <mergeCells count="8">
    <mergeCell ref="B22:H22"/>
    <mergeCell ref="I4:K4"/>
    <mergeCell ref="E2:H2"/>
    <mergeCell ref="B5:B6"/>
    <mergeCell ref="B4:H4"/>
    <mergeCell ref="C5:C6"/>
    <mergeCell ref="D5:D6"/>
    <mergeCell ref="E5:E6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8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"/>
  <sheetViews>
    <sheetView showGridLines="0" zoomScale="70" zoomScaleNormal="70" workbookViewId="0"/>
  </sheetViews>
  <sheetFormatPr defaultRowHeight="12.75" x14ac:dyDescent="0.2"/>
  <cols>
    <col min="1" max="1" width="1.85546875" style="1" customWidth="1"/>
    <col min="2" max="2" width="20.5703125" style="4" bestFit="1" customWidth="1"/>
    <col min="3" max="5" width="17.7109375" style="4" customWidth="1"/>
    <col min="6" max="6" width="14" style="4" customWidth="1"/>
    <col min="7" max="7" width="15.85546875" style="4" customWidth="1"/>
    <col min="8" max="8" width="14.42578125" style="4" customWidth="1"/>
    <col min="9" max="9" width="10.28515625" style="4" bestFit="1" customWidth="1"/>
    <col min="10" max="10" width="17.42578125" style="5" customWidth="1"/>
    <col min="11" max="11" width="21.140625" style="4" customWidth="1"/>
    <col min="12" max="12" width="8.42578125" style="4" customWidth="1"/>
    <col min="13" max="13" width="9.140625" style="3"/>
    <col min="14" max="14" width="9.140625" style="2"/>
    <col min="15" max="16384" width="9.140625" style="1"/>
  </cols>
  <sheetData>
    <row r="1" spans="2:15" ht="13.5" thickBot="1" x14ac:dyDescent="0.25"/>
    <row r="2" spans="2:15" ht="20.100000000000001" customHeight="1" thickTop="1" thickBot="1" x14ac:dyDescent="0.25">
      <c r="B2" s="23" t="s">
        <v>46</v>
      </c>
      <c r="E2" s="61"/>
      <c r="F2" s="61"/>
      <c r="G2" s="61"/>
      <c r="H2" s="61"/>
      <c r="K2" s="5"/>
      <c r="N2" s="3"/>
      <c r="O2" s="2"/>
    </row>
    <row r="3" spans="2:15" ht="20.100000000000001" customHeight="1" thickTop="1" thickBot="1" x14ac:dyDescent="0.25">
      <c r="F3" s="44">
        <v>0.65</v>
      </c>
      <c r="K3" s="5"/>
      <c r="N3" s="3"/>
      <c r="O3" s="2"/>
    </row>
    <row r="4" spans="2:15" ht="35.1" customHeight="1" thickTop="1" thickBot="1" x14ac:dyDescent="0.25">
      <c r="B4" s="64" t="s">
        <v>23</v>
      </c>
      <c r="C4" s="65"/>
      <c r="D4" s="65"/>
      <c r="E4" s="65"/>
      <c r="F4" s="65"/>
      <c r="G4" s="65"/>
      <c r="H4" s="66"/>
      <c r="I4" s="34"/>
      <c r="J4" s="35"/>
      <c r="K4" s="36"/>
      <c r="L4" s="6"/>
      <c r="N4" s="3"/>
      <c r="O4" s="2"/>
    </row>
    <row r="5" spans="2:15" ht="20.100000000000001" customHeight="1" thickTop="1" x14ac:dyDescent="0.2">
      <c r="B5" s="62" t="s">
        <v>0</v>
      </c>
      <c r="C5" s="62" t="s">
        <v>1</v>
      </c>
      <c r="D5" s="62" t="s">
        <v>2</v>
      </c>
      <c r="E5" s="62" t="s">
        <v>17</v>
      </c>
      <c r="F5" s="21" t="s">
        <v>18</v>
      </c>
      <c r="G5" s="21" t="s">
        <v>26</v>
      </c>
      <c r="H5" s="21" t="s">
        <v>18</v>
      </c>
      <c r="I5" s="21" t="s">
        <v>11</v>
      </c>
      <c r="J5" s="21" t="s">
        <v>18</v>
      </c>
      <c r="K5" s="21" t="s">
        <v>43</v>
      </c>
      <c r="L5" s="6"/>
      <c r="N5" s="3"/>
      <c r="O5" s="2"/>
    </row>
    <row r="6" spans="2:15" ht="20.100000000000001" customHeight="1" x14ac:dyDescent="0.2">
      <c r="B6" s="63"/>
      <c r="C6" s="63"/>
      <c r="D6" s="63"/>
      <c r="E6" s="63"/>
      <c r="F6" s="22" t="s">
        <v>65</v>
      </c>
      <c r="G6" s="22" t="s">
        <v>27</v>
      </c>
      <c r="H6" s="22" t="s">
        <v>36</v>
      </c>
      <c r="I6" s="22" t="s">
        <v>12</v>
      </c>
      <c r="J6" s="22" t="s">
        <v>37</v>
      </c>
      <c r="K6" s="22" t="s">
        <v>44</v>
      </c>
      <c r="L6" s="6"/>
      <c r="N6" s="3"/>
      <c r="O6" s="2"/>
    </row>
    <row r="7" spans="2:15" ht="3.6" customHeight="1" x14ac:dyDescent="0.2">
      <c r="B7" s="16"/>
      <c r="C7" s="17"/>
      <c r="D7" s="17"/>
      <c r="E7" s="17"/>
      <c r="F7" s="17"/>
      <c r="G7" s="17"/>
      <c r="H7" s="17"/>
      <c r="I7" s="17"/>
      <c r="J7" s="17"/>
      <c r="K7" s="18"/>
      <c r="L7" s="6"/>
      <c r="N7" s="3"/>
      <c r="O7" s="2"/>
    </row>
    <row r="8" spans="2:15" ht="32.25" customHeight="1" thickBot="1" x14ac:dyDescent="0.25">
      <c r="B8" s="11" t="s">
        <v>3</v>
      </c>
      <c r="C8" s="10" t="s">
        <v>19</v>
      </c>
      <c r="D8" s="12" t="s">
        <v>66</v>
      </c>
      <c r="E8" s="10" t="s">
        <v>25</v>
      </c>
      <c r="F8" s="13">
        <v>3447</v>
      </c>
      <c r="G8" s="14">
        <v>0.375</v>
      </c>
      <c r="H8" s="13">
        <f>F8*G8</f>
        <v>1292.625</v>
      </c>
      <c r="I8" s="10">
        <v>4</v>
      </c>
      <c r="J8" s="19">
        <f>I8*H8</f>
        <v>5170.5</v>
      </c>
      <c r="K8" s="19">
        <f>J8-(J8*F3)</f>
        <v>1809.6749999999997</v>
      </c>
      <c r="L8" s="20"/>
      <c r="M8" s="2"/>
      <c r="O8" s="2"/>
    </row>
    <row r="9" spans="2:15" ht="26.25" customHeight="1" thickTop="1" thickBot="1" x14ac:dyDescent="0.25">
      <c r="B9" s="67" t="s">
        <v>39</v>
      </c>
      <c r="C9" s="67"/>
      <c r="D9" s="67"/>
      <c r="E9" s="67"/>
      <c r="F9" s="67"/>
      <c r="G9" s="67"/>
      <c r="H9" s="67"/>
      <c r="I9" s="23">
        <f>SUM(I8:I8)</f>
        <v>4</v>
      </c>
      <c r="J9" s="41">
        <f>SUM(J8:J8)</f>
        <v>5170.5</v>
      </c>
      <c r="K9" s="41">
        <f>SUM(K8:K8)</f>
        <v>1809.6749999999997</v>
      </c>
      <c r="L9" s="1"/>
      <c r="M9" s="2"/>
      <c r="O9" s="2"/>
    </row>
    <row r="10" spans="2:15" ht="20.100000000000001" customHeight="1" thickTop="1" x14ac:dyDescent="0.2">
      <c r="B10" s="24"/>
      <c r="I10" s="8"/>
      <c r="J10" s="9"/>
      <c r="K10" s="9"/>
      <c r="N10" s="3"/>
      <c r="O10" s="2"/>
    </row>
    <row r="11" spans="2:15" ht="20.100000000000001" customHeight="1" x14ac:dyDescent="0.2">
      <c r="B11" s="7"/>
      <c r="I11" s="8"/>
      <c r="J11" s="9"/>
      <c r="K11" s="9"/>
      <c r="N11" s="3"/>
      <c r="O11" s="2"/>
    </row>
    <row r="12" spans="2:15" ht="20.100000000000001" customHeight="1" x14ac:dyDescent="0.2">
      <c r="B12" s="70" t="s">
        <v>76</v>
      </c>
      <c r="I12" s="8"/>
      <c r="J12" s="9"/>
      <c r="K12" s="9"/>
      <c r="N12" s="3"/>
      <c r="O12" s="2"/>
    </row>
    <row r="13" spans="2:15" ht="20.100000000000001" customHeight="1" x14ac:dyDescent="0.2">
      <c r="I13" s="8"/>
      <c r="J13" s="9"/>
      <c r="K13" s="9"/>
      <c r="N13" s="3"/>
      <c r="O13" s="2"/>
    </row>
    <row r="14" spans="2:15" ht="20.100000000000001" customHeight="1" x14ac:dyDescent="0.2">
      <c r="K14" s="5"/>
      <c r="N14" s="3"/>
      <c r="O14" s="2"/>
    </row>
    <row r="15" spans="2:15" ht="20.100000000000001" customHeight="1" x14ac:dyDescent="0.2">
      <c r="K15" s="5"/>
      <c r="N15" s="3"/>
      <c r="O15" s="2"/>
    </row>
    <row r="16" spans="2:15" ht="20.100000000000001" customHeight="1" x14ac:dyDescent="0.2">
      <c r="K16" s="5"/>
      <c r="N16" s="3"/>
      <c r="O16" s="2"/>
    </row>
    <row r="17" spans="11:15" ht="20.100000000000001" customHeight="1" x14ac:dyDescent="0.2">
      <c r="K17" s="5"/>
      <c r="N17" s="3"/>
      <c r="O17" s="2"/>
    </row>
    <row r="18" spans="11:15" ht="20.100000000000001" customHeight="1" x14ac:dyDescent="0.2"/>
  </sheetData>
  <mergeCells count="7">
    <mergeCell ref="E2:H2"/>
    <mergeCell ref="B4:H4"/>
    <mergeCell ref="B9:H9"/>
    <mergeCell ref="B5:B6"/>
    <mergeCell ref="C5:C6"/>
    <mergeCell ref="D5:D6"/>
    <mergeCell ref="E5:E6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1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Chamada</vt:lpstr>
      <vt:lpstr>Vinheta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pventura</dc:creator>
  <cp:lastModifiedBy>Alice Aghinoni Fantin</cp:lastModifiedBy>
  <cp:revision>1</cp:revision>
  <cp:lastPrinted>2011-06-06T20:10:07Z</cp:lastPrinted>
  <dcterms:created xsi:type="dcterms:W3CDTF">2007-07-20T21:17:54Z</dcterms:created>
  <dcterms:modified xsi:type="dcterms:W3CDTF">2025-01-08T16:13:05Z</dcterms:modified>
</cp:coreProperties>
</file>